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5240" windowHeight="945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Derek R. Leek</author>
  </authors>
  <commentList>
    <comment ref="G13" authorId="0">
      <text>
        <r>
          <rPr>
            <b/>
            <sz val="8"/>
            <rFont val="Tahoma"/>
            <family val="0"/>
          </rPr>
          <t>Add in significant additional labor and operating costs associated with monitoring system and bleeding HP air banks during System Startup (approximately 1/2 hour).</t>
        </r>
      </text>
    </comment>
    <comment ref="F13" authorId="0">
      <text>
        <r>
          <rPr>
            <b/>
            <sz val="8"/>
            <rFont val="Tahoma"/>
            <family val="0"/>
          </rPr>
          <t>Add in additional labor and electricity costs associated with running LP Nitrox compressor during system startup (approximately 1/2 hour).</t>
        </r>
        <r>
          <rPr>
            <sz val="8"/>
            <rFont val="Tahoma"/>
            <family val="0"/>
          </rPr>
          <t xml:space="preserve">
</t>
        </r>
      </text>
    </comment>
  </commentList>
</comments>
</file>

<file path=xl/sharedStrings.xml><?xml version="1.0" encoding="utf-8"?>
<sst xmlns="http://schemas.openxmlformats.org/spreadsheetml/2006/main" count="55" uniqueCount="48">
  <si>
    <t>Nitrox Cost Breakdown</t>
  </si>
  <si>
    <t>Nitrox Stik</t>
  </si>
  <si>
    <t>Nitrox Stik and Controller</t>
  </si>
  <si>
    <t>Partial Pressure Blending</t>
  </si>
  <si>
    <t>Initial System Cost</t>
  </si>
  <si>
    <t>Oxygen Cost per Nitrox Fill</t>
  </si>
  <si>
    <t>Oxygen cost per Cylinder</t>
  </si>
  <si>
    <t>Labor ($/hour)</t>
  </si>
  <si>
    <t>Assumptions:</t>
  </si>
  <si>
    <t># of Nitrox fills per month</t>
  </si>
  <si>
    <t>Nitrox Stik/Controller</t>
  </si>
  <si>
    <t xml:space="preserve">Membrane </t>
  </si>
  <si>
    <t>N/A</t>
  </si>
  <si>
    <t>HP air compressor costs per Nitrox SCUBA Tank fill</t>
  </si>
  <si>
    <t>Total Cost per NITROX tank fill</t>
  </si>
  <si>
    <t>Time Required for HP air compressor to fill one SCUBA Tank (minutes)</t>
  </si>
  <si>
    <t>Time Required to PBB blend one Tank (minutes)</t>
  </si>
  <si>
    <t>Total annual cost of Nitrox System</t>
  </si>
  <si>
    <t xml:space="preserve"> </t>
  </si>
  <si>
    <t>Edit the following values to reflect costs for your Dive Shop.</t>
  </si>
  <si>
    <t>Tanks filled annually:</t>
  </si>
  <si>
    <t>Additional labor cost associated with Filling Tanks and Monitoring System</t>
  </si>
  <si>
    <t>Additional Maintenance and Electricity cost per Nitrox tank fill</t>
  </si>
  <si>
    <t>Cost of system per Nitrox fill over life of system</t>
  </si>
  <si>
    <t>Membrane System with LP Compressor</t>
  </si>
  <si>
    <t>Membrane System using HP Bank Air</t>
  </si>
  <si>
    <t>You can edit the Cost of Partial Pressure and Membrane Systems to reflect Price Quotes you have received from Vendors.</t>
  </si>
  <si>
    <t>This spreadsheet gives an approximate cost of producing Nitrox.  It accounts for the most common costs but may not include all expenses.  Every system installation will be slightly different.</t>
  </si>
  <si>
    <t>You are encouraged to edit the fields highlighted in yellow.  If you edit a field that is not highlighted, this spreadsheet may not work correctly.</t>
  </si>
  <si>
    <t>Labor cost associated with filling air banks is negligible as operator need not continuously monitor it.</t>
  </si>
  <si>
    <t>Labor cost while using the Nitrox Controller is negligible as operator is allowed to attend to other things, but must still be in the vicinity.</t>
  </si>
  <si>
    <t>Time to recoup initial investment is based on the sale price of a tank of Nitrox, less the expenses associated with filling that tank (labor, electricity, maintenance &amp; oxygen).</t>
  </si>
  <si>
    <t>Sale Price of Tank of Nitrox</t>
  </si>
  <si>
    <t>Annual Profit from Nitrox</t>
  </si>
  <si>
    <t>Time Required to recoup initial investment (months)</t>
  </si>
  <si>
    <t>It takes about half an hour to start/heat up the Membrane system before you can effectively fill Nitrox Tanks.</t>
  </si>
  <si>
    <t>If you are using your HP air bank to provide the air for your Membrane System, it takes approximately 2 times the volume of one Scuba tank to feed the membrane, plus the costs associated with compressing the Nitrox again, resulting in 3X the compressor cost and maintenance per tank fill.</t>
  </si>
  <si>
    <t>Annual profit from Nitrox is based on the sale price of a tank of Nitrox less the total cost per Nitrox tank fill times the number of tanks filled annually.</t>
  </si>
  <si>
    <t>HP air compressor costs per SCUBA tank fill including electricity and maintenance.</t>
  </si>
  <si>
    <t>Oxygen prices vary substantially around the country.  The value of $35 is an average nation wide.  Check with your local gas provider for acurate prices.</t>
  </si>
  <si>
    <t>Lifespan of system (years) before major maintenance</t>
  </si>
  <si>
    <t>Oxygen Cylinder Size (cuft)</t>
  </si>
  <si>
    <t>Nitrox Mix Percentage</t>
  </si>
  <si>
    <t># of Nitrox Stik Tank Fills per Oxygen Cylinder</t>
  </si>
  <si>
    <t># of PPB Tank Fills per Oxygen Cylinder</t>
  </si>
  <si>
    <t>The calculation of the cost of oxygen for each tank is based on filling 80 CuFt Aluminum tanks (77.4 CuFt actual) from 500 psi to 3000 psi.</t>
  </si>
  <si>
    <t>The re-occurring cost of maintenance and electricity is about 30% of the amount per tank fill for the LP Nitrox Compressor as it is for the HP Air Compressor.</t>
  </si>
  <si>
    <t xml:space="preserve"> Industrial Oxygen cylinders are typically filled to 2200 psi.  You can run the Oxygen cylinder down to &lt;50 psi when using the Nitrox Stik (~95% of Cylinder used).  With Partial Pressure Blending, the cylinder typically gets returned with ~400 psi  remaining (~80% of Cylinder used), unless you have a booster pump which increases the initial system cost.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</si>
</sst>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_);[Red]\(#,##0.0\)"/>
    <numFmt numFmtId="166" formatCode="0.0"/>
    <numFmt numFmtId="167" formatCode="&quot;$&quot;#,##0.0_);[Red]\(&quot;$&quot;#,##0.0\)"/>
  </numFmts>
  <fonts count="6">
    <font>
      <sz val="10"/>
      <name val="Arial"/>
      <family val="0"/>
    </font>
    <font>
      <sz val="8"/>
      <name val="Tahoma"/>
      <family val="0"/>
    </font>
    <font>
      <b/>
      <sz val="8"/>
      <name val="Tahoma"/>
      <family val="0"/>
    </font>
    <font>
      <b/>
      <sz val="12"/>
      <name val="Arial"/>
      <family val="2"/>
    </font>
    <font>
      <b/>
      <sz val="14"/>
      <name val="Arial"/>
      <family val="2"/>
    </font>
    <font>
      <b/>
      <sz val="8"/>
      <name val="Arial"/>
      <family val="2"/>
    </font>
  </fonts>
  <fills count="5">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34"/>
        <bgColor indexed="64"/>
      </patternFill>
    </fill>
  </fills>
  <borders count="33">
    <border>
      <left/>
      <right/>
      <top/>
      <bottom/>
      <diagonal/>
    </border>
    <border>
      <left style="thin"/>
      <right style="thin"/>
      <top style="thin"/>
      <bottom style="thin"/>
    </border>
    <border>
      <left style="thin"/>
      <right style="thin"/>
      <top style="thick"/>
      <bottom style="thin"/>
    </border>
    <border>
      <left style="thin"/>
      <right style="thick"/>
      <top style="thick"/>
      <bottom style="thin"/>
    </border>
    <border>
      <left style="thick"/>
      <right style="thin"/>
      <top style="thick"/>
      <bottom style="thin"/>
    </border>
    <border>
      <left style="thin"/>
      <right style="thin"/>
      <top style="thick"/>
      <bottom>
        <color indexed="63"/>
      </bottom>
    </border>
    <border>
      <left style="thin"/>
      <right style="thick"/>
      <top style="thick"/>
      <bottom>
        <color indexed="63"/>
      </bottom>
    </border>
    <border>
      <left style="thick"/>
      <right>
        <color indexed="63"/>
      </right>
      <top style="thin"/>
      <bottom style="thin"/>
    </border>
    <border>
      <left style="thick"/>
      <right style="thin"/>
      <top style="thin"/>
      <bottom style="thin"/>
    </border>
    <border>
      <left style="thin"/>
      <right style="thick"/>
      <top style="thin"/>
      <bottom style="thin"/>
    </border>
    <border>
      <left style="thick"/>
      <right>
        <color indexed="63"/>
      </right>
      <top style="thin"/>
      <bottom>
        <color indexed="63"/>
      </bottom>
    </border>
    <border>
      <left style="thick"/>
      <right style="thin"/>
      <top style="thin"/>
      <bottom style="double"/>
    </border>
    <border>
      <left style="thin"/>
      <right style="thin"/>
      <top style="thin"/>
      <bottom style="double"/>
    </border>
    <border>
      <left style="thin"/>
      <right style="thick"/>
      <top style="thin"/>
      <bottom style="double"/>
    </border>
    <border>
      <left style="thin"/>
      <right style="thin"/>
      <top style="double"/>
      <bottom style="thin"/>
    </border>
    <border>
      <left style="thin"/>
      <right style="double"/>
      <top style="double"/>
      <bottom style="thin"/>
    </border>
    <border>
      <left>
        <color indexed="63"/>
      </left>
      <right>
        <color indexed="63"/>
      </right>
      <top>
        <color indexed="63"/>
      </top>
      <bottom style="thin"/>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color indexed="63"/>
      </bottom>
    </border>
    <border>
      <left style="thick"/>
      <right style="thin"/>
      <top>
        <color indexed="63"/>
      </top>
      <bottom>
        <color indexed="63"/>
      </bottom>
    </border>
    <border>
      <left style="double"/>
      <right style="thin"/>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double"/>
      <right style="thin"/>
      <top style="thin"/>
      <bottom>
        <color indexed="63"/>
      </bottom>
    </border>
    <border>
      <left style="thin"/>
      <right style="thin"/>
      <top style="thin"/>
      <bottom>
        <color indexed="6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6" fontId="0" fillId="2" borderId="1" xfId="0" applyNumberFormat="1" applyFill="1" applyBorder="1" applyAlignment="1">
      <alignment horizontal="center"/>
    </xf>
    <xf numFmtId="0" fontId="0" fillId="2" borderId="1" xfId="0" applyFill="1" applyBorder="1" applyAlignment="1">
      <alignment horizontal="center"/>
    </xf>
    <xf numFmtId="8" fontId="0" fillId="2" borderId="1" xfId="0" applyNumberFormat="1" applyFill="1" applyBorder="1" applyAlignment="1">
      <alignment horizontal="center"/>
    </xf>
    <xf numFmtId="6" fontId="0" fillId="2" borderId="2" xfId="0" applyNumberFormat="1" applyFill="1" applyBorder="1" applyAlignment="1">
      <alignment/>
    </xf>
    <xf numFmtId="6" fontId="0" fillId="2" borderId="3" xfId="0" applyNumberFormat="1" applyFill="1" applyBorder="1" applyAlignment="1">
      <alignment/>
    </xf>
    <xf numFmtId="0" fontId="4" fillId="3" borderId="0" xfId="0" applyFont="1" applyFill="1" applyBorder="1" applyAlignment="1">
      <alignment wrapText="1"/>
    </xf>
    <xf numFmtId="0" fontId="0" fillId="3" borderId="0" xfId="0" applyFill="1" applyBorder="1" applyAlignment="1">
      <alignment/>
    </xf>
    <xf numFmtId="0" fontId="0" fillId="3" borderId="0" xfId="0" applyFill="1" applyBorder="1" applyAlignment="1">
      <alignment wrapText="1"/>
    </xf>
    <xf numFmtId="0" fontId="0" fillId="3" borderId="4" xfId="0" applyFill="1" applyBorder="1" applyAlignment="1">
      <alignment/>
    </xf>
    <xf numFmtId="0" fontId="0" fillId="3" borderId="5" xfId="0" applyFill="1" applyBorder="1" applyAlignment="1">
      <alignment horizontal="center" wrapText="1"/>
    </xf>
    <xf numFmtId="0" fontId="0" fillId="3" borderId="6" xfId="0" applyFill="1" applyBorder="1" applyAlignment="1">
      <alignment horizontal="center" wrapText="1"/>
    </xf>
    <xf numFmtId="0" fontId="0" fillId="3" borderId="7" xfId="0" applyFill="1" applyBorder="1" applyAlignment="1">
      <alignment wrapText="1"/>
    </xf>
    <xf numFmtId="6" fontId="0" fillId="3" borderId="4" xfId="0" applyNumberFormat="1" applyFill="1" applyBorder="1" applyAlignment="1">
      <alignment/>
    </xf>
    <xf numFmtId="6" fontId="0" fillId="3" borderId="2" xfId="0" applyNumberFormat="1" applyFill="1" applyBorder="1" applyAlignment="1">
      <alignment/>
    </xf>
    <xf numFmtId="8" fontId="0" fillId="3" borderId="8" xfId="0" applyNumberFormat="1" applyFill="1" applyBorder="1" applyAlignment="1">
      <alignment/>
    </xf>
    <xf numFmtId="8" fontId="0" fillId="3" borderId="1" xfId="0" applyNumberFormat="1" applyFill="1" applyBorder="1" applyAlignment="1">
      <alignment/>
    </xf>
    <xf numFmtId="8" fontId="0" fillId="3" borderId="9" xfId="0" applyNumberFormat="1" applyFill="1" applyBorder="1" applyAlignment="1">
      <alignment/>
    </xf>
    <xf numFmtId="0" fontId="0" fillId="3" borderId="1" xfId="0" applyFill="1" applyBorder="1" applyAlignment="1">
      <alignment horizontal="center"/>
    </xf>
    <xf numFmtId="0" fontId="0" fillId="3" borderId="9" xfId="0" applyFill="1" applyBorder="1" applyAlignment="1">
      <alignment horizontal="center"/>
    </xf>
    <xf numFmtId="0" fontId="0" fillId="3" borderId="8" xfId="0" applyFill="1" applyBorder="1" applyAlignment="1">
      <alignment horizontal="center"/>
    </xf>
    <xf numFmtId="0" fontId="0" fillId="3" borderId="10" xfId="0" applyFill="1" applyBorder="1" applyAlignment="1">
      <alignment wrapText="1"/>
    </xf>
    <xf numFmtId="8" fontId="0" fillId="3" borderId="11" xfId="0" applyNumberFormat="1" applyFill="1" applyBorder="1" applyAlignment="1">
      <alignment/>
    </xf>
    <xf numFmtId="8" fontId="0" fillId="3" borderId="12" xfId="0" applyNumberFormat="1" applyFill="1" applyBorder="1" applyAlignment="1">
      <alignment horizontal="center"/>
    </xf>
    <xf numFmtId="8" fontId="0" fillId="3" borderId="12" xfId="0" applyNumberFormat="1" applyFill="1" applyBorder="1" applyAlignment="1">
      <alignment/>
    </xf>
    <xf numFmtId="8" fontId="0" fillId="3" borderId="13" xfId="0" applyNumberFormat="1" applyFill="1" applyBorder="1" applyAlignment="1">
      <alignment/>
    </xf>
    <xf numFmtId="8" fontId="0" fillId="3" borderId="14" xfId="0" applyNumberFormat="1" applyFill="1" applyBorder="1" applyAlignment="1">
      <alignment/>
    </xf>
    <xf numFmtId="8" fontId="0" fillId="3" borderId="15" xfId="0" applyNumberFormat="1" applyFill="1" applyBorder="1" applyAlignment="1">
      <alignment/>
    </xf>
    <xf numFmtId="0" fontId="0" fillId="3" borderId="16" xfId="0" applyFill="1" applyBorder="1" applyAlignment="1">
      <alignment/>
    </xf>
    <xf numFmtId="0" fontId="0" fillId="3" borderId="1" xfId="0" applyFill="1" applyBorder="1" applyAlignment="1">
      <alignment wrapText="1"/>
    </xf>
    <xf numFmtId="6" fontId="0" fillId="3" borderId="0" xfId="0" applyNumberFormat="1" applyFill="1" applyBorder="1" applyAlignment="1">
      <alignment wrapText="1"/>
    </xf>
    <xf numFmtId="6" fontId="0" fillId="3" borderId="0" xfId="0" applyNumberFormat="1" applyFill="1" applyBorder="1" applyAlignment="1">
      <alignment/>
    </xf>
    <xf numFmtId="8" fontId="0" fillId="3" borderId="0" xfId="0" applyNumberFormat="1" applyFill="1" applyBorder="1" applyAlignment="1">
      <alignment/>
    </xf>
    <xf numFmtId="0" fontId="0" fillId="3" borderId="17" xfId="0" applyFill="1" applyBorder="1" applyAlignment="1">
      <alignment/>
    </xf>
    <xf numFmtId="0" fontId="0" fillId="3" borderId="18" xfId="0" applyFill="1" applyBorder="1" applyAlignment="1">
      <alignment/>
    </xf>
    <xf numFmtId="0" fontId="0" fillId="3" borderId="19" xfId="0" applyFill="1" applyBorder="1" applyAlignment="1">
      <alignment/>
    </xf>
    <xf numFmtId="0" fontId="0" fillId="3" borderId="20" xfId="0" applyFill="1" applyBorder="1" applyAlignment="1">
      <alignment/>
    </xf>
    <xf numFmtId="38" fontId="0" fillId="3" borderId="0" xfId="0" applyNumberFormat="1" applyFill="1" applyBorder="1" applyAlignment="1">
      <alignment/>
    </xf>
    <xf numFmtId="0" fontId="0" fillId="3" borderId="21" xfId="0" applyFill="1" applyBorder="1" applyAlignment="1">
      <alignment/>
    </xf>
    <xf numFmtId="0" fontId="0" fillId="3" borderId="22" xfId="0" applyFill="1" applyBorder="1" applyAlignment="1">
      <alignment/>
    </xf>
    <xf numFmtId="0" fontId="0" fillId="3" borderId="23" xfId="0" applyFill="1" applyBorder="1" applyAlignment="1">
      <alignment/>
    </xf>
    <xf numFmtId="0" fontId="0" fillId="3" borderId="24" xfId="0" applyFill="1" applyBorder="1" applyAlignment="1">
      <alignment/>
    </xf>
    <xf numFmtId="0" fontId="0" fillId="3" borderId="25" xfId="0" applyFill="1" applyBorder="1" applyAlignment="1">
      <alignment/>
    </xf>
    <xf numFmtId="0" fontId="0" fillId="0" borderId="0" xfId="0" applyFill="1" applyAlignment="1">
      <alignment/>
    </xf>
    <xf numFmtId="0" fontId="0" fillId="3" borderId="26" xfId="0" applyFill="1" applyBorder="1" applyAlignment="1">
      <alignment wrapText="1"/>
    </xf>
    <xf numFmtId="0" fontId="0" fillId="3" borderId="27" xfId="0" applyFill="1" applyBorder="1" applyAlignment="1">
      <alignment wrapText="1"/>
    </xf>
    <xf numFmtId="8" fontId="0" fillId="3" borderId="28" xfId="0" applyNumberFormat="1" applyFill="1" applyBorder="1" applyAlignment="1">
      <alignment/>
    </xf>
    <xf numFmtId="0" fontId="0" fillId="3" borderId="29" xfId="0" applyFill="1" applyBorder="1" applyAlignment="1">
      <alignment wrapText="1"/>
    </xf>
    <xf numFmtId="0" fontId="0" fillId="3" borderId="30" xfId="0" applyFill="1" applyBorder="1" applyAlignment="1">
      <alignment wrapText="1"/>
    </xf>
    <xf numFmtId="8" fontId="0" fillId="3" borderId="31" xfId="0" applyNumberFormat="1" applyFill="1" applyBorder="1" applyAlignment="1">
      <alignment/>
    </xf>
    <xf numFmtId="164" fontId="0" fillId="2" borderId="1" xfId="0" applyNumberFormat="1" applyFill="1" applyBorder="1" applyAlignment="1">
      <alignment horizontal="center" wrapText="1"/>
    </xf>
    <xf numFmtId="165" fontId="0" fillId="3" borderId="12" xfId="0" applyNumberFormat="1" applyFill="1" applyBorder="1" applyAlignment="1">
      <alignment/>
    </xf>
    <xf numFmtId="0" fontId="0" fillId="4" borderId="1" xfId="0" applyFill="1" applyBorder="1" applyAlignment="1">
      <alignment/>
    </xf>
    <xf numFmtId="0" fontId="4" fillId="3" borderId="17" xfId="0" applyFont="1" applyFill="1" applyBorder="1" applyAlignment="1">
      <alignment wrapText="1"/>
    </xf>
    <xf numFmtId="0" fontId="0" fillId="3" borderId="0" xfId="0" applyFill="1" applyBorder="1" applyAlignment="1">
      <alignment wrapText="1"/>
    </xf>
    <xf numFmtId="0" fontId="3" fillId="3" borderId="0" xfId="0" applyFont="1" applyFill="1" applyBorder="1" applyAlignment="1">
      <alignment wrapText="1"/>
    </xf>
    <xf numFmtId="0" fontId="0" fillId="3" borderId="0" xfId="0" applyFill="1" applyBorder="1" applyAlignment="1">
      <alignment/>
    </xf>
    <xf numFmtId="0" fontId="0" fillId="3" borderId="16" xfId="0" applyFill="1" applyBorder="1" applyAlignment="1">
      <alignment/>
    </xf>
    <xf numFmtId="0" fontId="0" fillId="3" borderId="1" xfId="0" applyFill="1" applyBorder="1" applyAlignment="1">
      <alignment wrapText="1"/>
    </xf>
    <xf numFmtId="0" fontId="0" fillId="3" borderId="1" xfId="0" applyFill="1" applyBorder="1" applyAlignment="1">
      <alignment/>
    </xf>
    <xf numFmtId="0" fontId="0" fillId="3" borderId="0" xfId="0" applyFill="1" applyBorder="1" applyAlignment="1">
      <alignment vertical="center" wrapText="1"/>
    </xf>
    <xf numFmtId="0" fontId="0" fillId="3" borderId="0" xfId="0" applyFont="1" applyFill="1" applyBorder="1" applyAlignment="1">
      <alignment vertical="center" wrapText="1"/>
    </xf>
    <xf numFmtId="0" fontId="0" fillId="3" borderId="0" xfId="0" applyFill="1" applyBorder="1" applyAlignment="1">
      <alignment vertical="center"/>
    </xf>
    <xf numFmtId="0" fontId="0" fillId="0" borderId="0" xfId="0" applyAlignment="1">
      <alignment wrapText="1"/>
    </xf>
    <xf numFmtId="6" fontId="0" fillId="3" borderId="0" xfId="0" applyNumberFormat="1" applyFill="1" applyBorder="1" applyAlignment="1">
      <alignment horizontal="center" wrapText="1"/>
    </xf>
    <xf numFmtId="6" fontId="0" fillId="3" borderId="0" xfId="0" applyNumberFormat="1" applyFill="1" applyBorder="1" applyAlignment="1">
      <alignment horizontal="center"/>
    </xf>
    <xf numFmtId="0" fontId="0" fillId="3" borderId="0" xfId="0" applyFill="1" applyBorder="1" applyAlignment="1">
      <alignment horizontal="center"/>
    </xf>
    <xf numFmtId="8" fontId="0" fillId="3" borderId="0" xfId="0" applyNumberFormat="1" applyFill="1" applyBorder="1" applyAlignment="1">
      <alignment horizontal="center"/>
    </xf>
    <xf numFmtId="0" fontId="0" fillId="3" borderId="1" xfId="0" applyFill="1" applyBorder="1" applyAlignment="1">
      <alignment horizontal="center" wrapText="1"/>
    </xf>
    <xf numFmtId="0" fontId="0" fillId="3" borderId="0" xfId="0" applyFill="1" applyAlignment="1">
      <alignment/>
    </xf>
    <xf numFmtId="6" fontId="0" fillId="2" borderId="1" xfId="0" applyNumberFormat="1" applyFill="1" applyBorder="1" applyAlignment="1">
      <alignment horizontal="center" wrapText="1"/>
    </xf>
    <xf numFmtId="0" fontId="0" fillId="2" borderId="1" xfId="0" applyNumberFormat="1" applyFill="1" applyBorder="1" applyAlignment="1">
      <alignment horizontal="center" wrapText="1"/>
    </xf>
    <xf numFmtId="9" fontId="0" fillId="2" borderId="1" xfId="0" applyNumberFormat="1" applyFill="1" applyBorder="1" applyAlignment="1">
      <alignment horizontal="center" wrapText="1"/>
    </xf>
    <xf numFmtId="0" fontId="0" fillId="0" borderId="1" xfId="0" applyBorder="1" applyAlignment="1">
      <alignment horizontal="center" wrapText="1"/>
    </xf>
    <xf numFmtId="164" fontId="0" fillId="3" borderId="7" xfId="0" applyNumberFormat="1" applyFill="1" applyBorder="1" applyAlignment="1">
      <alignment/>
    </xf>
    <xf numFmtId="164" fontId="0" fillId="3" borderId="1" xfId="0" applyNumberFormat="1" applyFill="1" applyBorder="1" applyAlignment="1">
      <alignment/>
    </xf>
    <xf numFmtId="166" fontId="0" fillId="3" borderId="1" xfId="0" applyNumberFormat="1" applyFill="1" applyBorder="1" applyAlignment="1">
      <alignment horizontal="center" wrapText="1"/>
    </xf>
    <xf numFmtId="164" fontId="0" fillId="3" borderId="32" xfId="0" applyNumberForma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2"/>
  <sheetViews>
    <sheetView tabSelected="1" workbookViewId="0" topLeftCell="A32">
      <selection activeCell="B45" sqref="B45:G45"/>
    </sheetView>
  </sheetViews>
  <sheetFormatPr defaultColWidth="9.140625" defaultRowHeight="12.75"/>
  <cols>
    <col min="2" max="2" width="17.8515625" style="0" customWidth="1"/>
    <col min="3" max="4" width="14.7109375" style="0" customWidth="1"/>
    <col min="5" max="5" width="15.140625" style="0" customWidth="1"/>
    <col min="6" max="6" width="14.7109375" style="0" customWidth="1"/>
    <col min="7" max="7" width="14.00390625" style="0" customWidth="1"/>
    <col min="8" max="8" width="9.00390625" style="0" customWidth="1"/>
  </cols>
  <sheetData>
    <row r="1" spans="1:8" ht="25.5" customHeight="1" thickTop="1">
      <c r="A1" s="41"/>
      <c r="B1" s="53" t="s">
        <v>0</v>
      </c>
      <c r="C1" s="53"/>
      <c r="D1" s="53"/>
      <c r="E1" s="33"/>
      <c r="F1" s="33"/>
      <c r="G1" s="33"/>
      <c r="H1" s="34"/>
    </row>
    <row r="2" spans="1:8" ht="53.25" customHeight="1">
      <c r="A2" s="36"/>
      <c r="B2" s="61" t="s">
        <v>27</v>
      </c>
      <c r="C2" s="62"/>
      <c r="D2" s="6"/>
      <c r="E2" s="60" t="s">
        <v>28</v>
      </c>
      <c r="F2" s="60"/>
      <c r="G2" s="60"/>
      <c r="H2" s="35"/>
    </row>
    <row r="3" spans="1:8" ht="15.75" customHeight="1">
      <c r="A3" s="36"/>
      <c r="B3" s="61"/>
      <c r="C3" s="62"/>
      <c r="D3" s="6"/>
      <c r="E3" s="8"/>
      <c r="F3" s="8"/>
      <c r="G3" s="8"/>
      <c r="H3" s="35"/>
    </row>
    <row r="4" spans="1:8" ht="48" customHeight="1">
      <c r="A4" s="36"/>
      <c r="B4" s="62"/>
      <c r="C4" s="62"/>
      <c r="D4" s="7"/>
      <c r="E4" s="60" t="s">
        <v>26</v>
      </c>
      <c r="F4" s="60"/>
      <c r="G4" s="60"/>
      <c r="H4" s="35"/>
    </row>
    <row r="5" spans="1:8" ht="11.25" customHeight="1" thickBot="1">
      <c r="A5" s="36"/>
      <c r="B5" s="7"/>
      <c r="C5" s="7"/>
      <c r="D5" s="7"/>
      <c r="E5" s="7"/>
      <c r="F5" s="7"/>
      <c r="G5" s="7"/>
      <c r="H5" s="35"/>
    </row>
    <row r="6" spans="1:8" ht="45.75" customHeight="1" thickBot="1" thickTop="1">
      <c r="A6" s="36"/>
      <c r="B6" s="9"/>
      <c r="C6" s="10" t="s">
        <v>1</v>
      </c>
      <c r="D6" s="10" t="s">
        <v>2</v>
      </c>
      <c r="E6" s="10" t="s">
        <v>3</v>
      </c>
      <c r="F6" s="10" t="s">
        <v>24</v>
      </c>
      <c r="G6" s="11" t="s">
        <v>25</v>
      </c>
      <c r="H6" s="35"/>
    </row>
    <row r="7" spans="1:8" ht="30" customHeight="1" thickTop="1">
      <c r="A7" s="36"/>
      <c r="B7" s="12" t="s">
        <v>4</v>
      </c>
      <c r="C7" s="13">
        <v>2300</v>
      </c>
      <c r="D7" s="14">
        <v>4800</v>
      </c>
      <c r="E7" s="4">
        <v>2000</v>
      </c>
      <c r="F7" s="4">
        <v>15000</v>
      </c>
      <c r="G7" s="5">
        <v>6000</v>
      </c>
      <c r="H7" s="35"/>
    </row>
    <row r="8" spans="1:8" ht="42.75" customHeight="1">
      <c r="A8" s="36"/>
      <c r="B8" s="12" t="s">
        <v>23</v>
      </c>
      <c r="C8" s="15">
        <f>C7/($D$22*12*$D$29)</f>
        <v>0.19166666666666668</v>
      </c>
      <c r="D8" s="16">
        <f>D7/($D$22*12*$D$29)</f>
        <v>0.4</v>
      </c>
      <c r="E8" s="16">
        <f>E7/($D$22*12*$C$29)</f>
        <v>0.16666666666666666</v>
      </c>
      <c r="F8" s="16">
        <f>F7/($D$22*12*$E$29)</f>
        <v>1.25</v>
      </c>
      <c r="G8" s="17">
        <f>G7/($D$22*12*$E$29)</f>
        <v>0.5</v>
      </c>
      <c r="H8" s="35"/>
    </row>
    <row r="9" spans="1:8" ht="30" customHeight="1">
      <c r="A9" s="36"/>
      <c r="B9" s="12" t="s">
        <v>5</v>
      </c>
      <c r="C9" s="74">
        <f>$B$25/$F$25</f>
        <v>1.333861201676759</v>
      </c>
      <c r="D9" s="75">
        <f>$B$25/$F$25</f>
        <v>1.333861201676759</v>
      </c>
      <c r="E9" s="77">
        <f>$B$25/$G$25</f>
        <v>1.583960176991151</v>
      </c>
      <c r="F9" s="18" t="s">
        <v>12</v>
      </c>
      <c r="G9" s="19" t="s">
        <v>12</v>
      </c>
      <c r="H9" s="35"/>
    </row>
    <row r="10" spans="1:8" ht="39.75" customHeight="1">
      <c r="A10" s="36"/>
      <c r="B10" s="12" t="s">
        <v>13</v>
      </c>
      <c r="C10" s="15">
        <f>$E$22</f>
        <v>2</v>
      </c>
      <c r="D10" s="16">
        <f>$E$22</f>
        <v>2</v>
      </c>
      <c r="E10" s="16">
        <f>$E$22</f>
        <v>2</v>
      </c>
      <c r="F10" s="16">
        <f>$E$22</f>
        <v>2</v>
      </c>
      <c r="G10" s="17">
        <f>$E$22*3</f>
        <v>6</v>
      </c>
      <c r="H10" s="35"/>
    </row>
    <row r="11" spans="1:8" ht="54.75" customHeight="1">
      <c r="A11" s="36"/>
      <c r="B11" s="12" t="s">
        <v>22</v>
      </c>
      <c r="C11" s="20" t="s">
        <v>12</v>
      </c>
      <c r="D11" s="18" t="s">
        <v>12</v>
      </c>
      <c r="E11" s="18" t="s">
        <v>12</v>
      </c>
      <c r="F11" s="16">
        <f>E22*0.3</f>
        <v>0.6</v>
      </c>
      <c r="G11" s="19" t="s">
        <v>12</v>
      </c>
      <c r="H11" s="35"/>
    </row>
    <row r="12" spans="1:8" ht="57.75" customHeight="1" thickBot="1">
      <c r="A12" s="36"/>
      <c r="B12" s="21" t="s">
        <v>21</v>
      </c>
      <c r="C12" s="22">
        <f>$C$22*$G$22/60</f>
        <v>2.5</v>
      </c>
      <c r="D12" s="23" t="s">
        <v>12</v>
      </c>
      <c r="E12" s="24">
        <f>C22*F22/60</f>
        <v>6.25</v>
      </c>
      <c r="F12" s="24">
        <f>$C$22*$G$22/60</f>
        <v>2.5</v>
      </c>
      <c r="G12" s="25">
        <f>$C$22*$G$22/60</f>
        <v>2.5</v>
      </c>
      <c r="H12" s="35"/>
    </row>
    <row r="13" spans="1:8" ht="30" customHeight="1" thickTop="1">
      <c r="A13" s="36"/>
      <c r="B13" s="44" t="s">
        <v>14</v>
      </c>
      <c r="C13" s="26">
        <f>SUM(C8:C12)</f>
        <v>6.025527868343426</v>
      </c>
      <c r="D13" s="26">
        <f>SUM(D8:D12)</f>
        <v>3.733861201676759</v>
      </c>
      <c r="E13" s="26">
        <f>SUM(E8:E12)</f>
        <v>10.000626843657818</v>
      </c>
      <c r="F13" s="26">
        <f>SUM(F8:F12)</f>
        <v>6.35</v>
      </c>
      <c r="G13" s="27">
        <f>SUM(G8:G12)</f>
        <v>9</v>
      </c>
      <c r="H13" s="35"/>
    </row>
    <row r="14" spans="1:10" ht="28.5" customHeight="1">
      <c r="A14" s="36"/>
      <c r="B14" s="45" t="s">
        <v>17</v>
      </c>
      <c r="C14" s="16">
        <f>C13*12*$D$22</f>
        <v>7230.633442012112</v>
      </c>
      <c r="D14" s="16">
        <f>D13*12*$D$22</f>
        <v>4480.63344201211</v>
      </c>
      <c r="E14" s="16">
        <f>E13*12*$D$22</f>
        <v>12000.752212389381</v>
      </c>
      <c r="F14" s="16">
        <f>F13*12*$D$22</f>
        <v>7619.999999999999</v>
      </c>
      <c r="G14" s="46">
        <f>G13*12*$D$22</f>
        <v>10800</v>
      </c>
      <c r="H14" s="35"/>
      <c r="J14" t="s">
        <v>18</v>
      </c>
    </row>
    <row r="15" spans="1:8" ht="28.5" customHeight="1">
      <c r="A15" s="36"/>
      <c r="B15" s="48" t="s">
        <v>33</v>
      </c>
      <c r="C15" s="49">
        <f>($B$22-C13)*$E$17</f>
        <v>10769.366557987889</v>
      </c>
      <c r="D15" s="49">
        <f>($B$22-D13)*$E$17</f>
        <v>13519.366557987889</v>
      </c>
      <c r="E15" s="49">
        <f>($B$22-E13)*$E$17</f>
        <v>5999.247787610619</v>
      </c>
      <c r="F15" s="49">
        <f>($B$22-F13)*$E$17</f>
        <v>10380</v>
      </c>
      <c r="G15" s="49">
        <f>($B$22-G13)*$E$17</f>
        <v>7200</v>
      </c>
      <c r="H15" s="35"/>
    </row>
    <row r="16" spans="1:8" ht="41.25" customHeight="1" thickBot="1">
      <c r="A16" s="36"/>
      <c r="B16" s="47" t="s">
        <v>34</v>
      </c>
      <c r="C16" s="51">
        <f>C7/(($B$22-C9-C10-C12)*$D$22)</f>
        <v>2.5092354050112555</v>
      </c>
      <c r="D16" s="51">
        <f>D7/(($B$22-D9-D10)*$D$22)</f>
        <v>4.114471877096043</v>
      </c>
      <c r="E16" s="51">
        <f>E7/(($B$22-E9-E10-E12)*$D$22)</f>
        <v>3.8714374424530535</v>
      </c>
      <c r="F16" s="51">
        <f>F7/(($B$22-F10-F12-F11)*$D$22)</f>
        <v>15.151515151515152</v>
      </c>
      <c r="G16" s="51">
        <f>G7/(($B$22-G10-G12)*$D$22)</f>
        <v>9.23076923076923</v>
      </c>
      <c r="H16" s="35"/>
    </row>
    <row r="17" spans="1:8" ht="18.75" customHeight="1" thickTop="1">
      <c r="A17" s="36"/>
      <c r="B17" s="8"/>
      <c r="C17" s="32" t="s">
        <v>20</v>
      </c>
      <c r="D17" s="32"/>
      <c r="E17" s="37">
        <f>12*D22</f>
        <v>1200</v>
      </c>
      <c r="F17" s="32"/>
      <c r="G17" s="32"/>
      <c r="H17" s="35"/>
    </row>
    <row r="18" spans="1:8" ht="18.75" customHeight="1">
      <c r="A18" s="36"/>
      <c r="B18" s="8"/>
      <c r="C18" s="32"/>
      <c r="D18" s="32"/>
      <c r="E18" s="37"/>
      <c r="F18" s="32"/>
      <c r="G18" s="32"/>
      <c r="H18" s="35"/>
    </row>
    <row r="19" spans="1:8" ht="24" customHeight="1">
      <c r="A19" s="36"/>
      <c r="B19" s="55" t="s">
        <v>8</v>
      </c>
      <c r="C19" s="56"/>
      <c r="D19" s="7"/>
      <c r="E19" s="7"/>
      <c r="F19" s="7"/>
      <c r="G19" s="7"/>
      <c r="H19" s="35"/>
    </row>
    <row r="20" spans="1:8" ht="24" customHeight="1">
      <c r="A20" s="36"/>
      <c r="B20" s="7"/>
      <c r="C20" s="57" t="s">
        <v>19</v>
      </c>
      <c r="D20" s="57"/>
      <c r="E20" s="57"/>
      <c r="F20" s="57"/>
      <c r="G20" s="28"/>
      <c r="H20" s="35"/>
    </row>
    <row r="21" spans="1:8" ht="89.25">
      <c r="A21" s="42"/>
      <c r="B21" s="68" t="s">
        <v>32</v>
      </c>
      <c r="C21" s="68" t="s">
        <v>7</v>
      </c>
      <c r="D21" s="29" t="s">
        <v>9</v>
      </c>
      <c r="E21" s="29" t="s">
        <v>38</v>
      </c>
      <c r="F21" s="29" t="s">
        <v>16</v>
      </c>
      <c r="G21" s="29" t="s">
        <v>15</v>
      </c>
      <c r="H21" s="35"/>
    </row>
    <row r="22" spans="1:8" ht="24" customHeight="1">
      <c r="A22" s="42"/>
      <c r="B22" s="50">
        <v>15</v>
      </c>
      <c r="C22" s="1">
        <v>15</v>
      </c>
      <c r="D22" s="2">
        <v>100</v>
      </c>
      <c r="E22" s="3">
        <v>2</v>
      </c>
      <c r="F22" s="2">
        <v>25</v>
      </c>
      <c r="G22" s="2">
        <v>10</v>
      </c>
      <c r="H22" s="35"/>
    </row>
    <row r="23" spans="1:8" ht="24" customHeight="1">
      <c r="A23" s="36"/>
      <c r="B23" s="64"/>
      <c r="C23" s="65"/>
      <c r="D23" s="66"/>
      <c r="E23" s="67"/>
      <c r="F23" s="66"/>
      <c r="G23" s="66"/>
      <c r="H23" s="35"/>
    </row>
    <row r="24" spans="1:8" ht="51.75" customHeight="1">
      <c r="A24" s="36"/>
      <c r="B24" s="68" t="s">
        <v>6</v>
      </c>
      <c r="C24" s="68" t="s">
        <v>41</v>
      </c>
      <c r="D24" s="73" t="s">
        <v>42</v>
      </c>
      <c r="E24" s="69"/>
      <c r="F24" s="68" t="s">
        <v>43</v>
      </c>
      <c r="G24" s="68" t="s">
        <v>44</v>
      </c>
      <c r="H24" s="35"/>
    </row>
    <row r="25" spans="1:8" ht="24" customHeight="1">
      <c r="A25" s="36"/>
      <c r="B25" s="70">
        <v>35</v>
      </c>
      <c r="C25" s="71">
        <v>250</v>
      </c>
      <c r="D25" s="72">
        <v>0.32</v>
      </c>
      <c r="E25" s="69"/>
      <c r="F25" s="76">
        <f>((($C$25*0.95)/(77.4*5/6)))/(1-(1-$D$25)*(1+20.9/79.1))</f>
        <v>26.23961170472797</v>
      </c>
      <c r="G25" s="76">
        <f>((($C$25*0.8)/(77.4*5/6)))/(1-(1-$D$25)*(1+20.9/79.1))</f>
        <v>22.096515119770924</v>
      </c>
      <c r="H25" s="35"/>
    </row>
    <row r="26" spans="1:8" ht="16.5" customHeight="1">
      <c r="A26" s="36"/>
      <c r="B26" s="30"/>
      <c r="C26" s="31"/>
      <c r="D26" s="7"/>
      <c r="E26" s="32"/>
      <c r="F26" s="7"/>
      <c r="G26" s="7"/>
      <c r="H26" s="35"/>
    </row>
    <row r="27" spans="1:8" ht="16.5" customHeight="1">
      <c r="A27" s="36"/>
      <c r="B27" s="30"/>
      <c r="C27" s="58" t="s">
        <v>40</v>
      </c>
      <c r="D27" s="59"/>
      <c r="E27" s="59"/>
      <c r="F27" s="7"/>
      <c r="G27" s="69"/>
      <c r="H27" s="35"/>
    </row>
    <row r="28" spans="1:8" ht="26.25" customHeight="1">
      <c r="A28" s="36"/>
      <c r="B28" s="30"/>
      <c r="C28" s="68" t="s">
        <v>3</v>
      </c>
      <c r="D28" s="68" t="s">
        <v>10</v>
      </c>
      <c r="E28" s="68" t="s">
        <v>11</v>
      </c>
      <c r="F28" s="7"/>
      <c r="G28" s="69"/>
      <c r="H28" s="35"/>
    </row>
    <row r="29" spans="1:8" ht="16.5" customHeight="1">
      <c r="A29" s="36"/>
      <c r="B29" s="30"/>
      <c r="C29" s="52">
        <v>10</v>
      </c>
      <c r="D29" s="52">
        <v>10</v>
      </c>
      <c r="E29" s="52">
        <v>10</v>
      </c>
      <c r="F29" s="7"/>
      <c r="G29" s="7"/>
      <c r="H29" s="35"/>
    </row>
    <row r="30" spans="1:8" ht="16.5" customHeight="1">
      <c r="A30" s="36"/>
      <c r="B30" s="7"/>
      <c r="C30" s="30"/>
      <c r="D30" s="31"/>
      <c r="E30" s="7"/>
      <c r="F30" s="32"/>
      <c r="G30" s="7"/>
      <c r="H30" s="35"/>
    </row>
    <row r="31" spans="1:8" ht="21.75" customHeight="1">
      <c r="A31" s="36"/>
      <c r="B31" s="54" t="s">
        <v>29</v>
      </c>
      <c r="C31" s="54"/>
      <c r="D31" s="54"/>
      <c r="E31" s="54"/>
      <c r="F31" s="54"/>
      <c r="G31" s="54"/>
      <c r="H31" s="35"/>
    </row>
    <row r="32" spans="1:8" ht="16.5" customHeight="1">
      <c r="A32" s="36"/>
      <c r="B32" s="7"/>
      <c r="C32" s="30"/>
      <c r="D32" s="31"/>
      <c r="E32" s="7"/>
      <c r="F32" s="32"/>
      <c r="G32" s="7"/>
      <c r="H32" s="35"/>
    </row>
    <row r="33" spans="1:8" ht="27" customHeight="1">
      <c r="A33" s="36"/>
      <c r="B33" s="54" t="s">
        <v>30</v>
      </c>
      <c r="C33" s="54"/>
      <c r="D33" s="54"/>
      <c r="E33" s="54"/>
      <c r="F33" s="54"/>
      <c r="G33" s="54"/>
      <c r="H33" s="35"/>
    </row>
    <row r="34" spans="1:8" ht="15" customHeight="1">
      <c r="A34" s="36"/>
      <c r="B34" s="8"/>
      <c r="C34" s="8"/>
      <c r="D34" s="8"/>
      <c r="E34" s="8"/>
      <c r="F34" s="8"/>
      <c r="G34" s="8"/>
      <c r="H34" s="35"/>
    </row>
    <row r="35" spans="1:8" ht="19.5" customHeight="1">
      <c r="A35" s="36"/>
      <c r="B35" s="54" t="s">
        <v>35</v>
      </c>
      <c r="C35" s="54"/>
      <c r="D35" s="54"/>
      <c r="E35" s="54"/>
      <c r="F35" s="54"/>
      <c r="G35" s="54"/>
      <c r="H35" s="35"/>
    </row>
    <row r="36" spans="1:8" ht="14.25" customHeight="1">
      <c r="A36" s="36"/>
      <c r="B36" s="7"/>
      <c r="C36" s="30"/>
      <c r="D36" s="31"/>
      <c r="E36" s="7"/>
      <c r="F36" s="32"/>
      <c r="G36" s="7"/>
      <c r="H36" s="35"/>
    </row>
    <row r="37" spans="1:8" ht="27.75" customHeight="1">
      <c r="A37" s="36"/>
      <c r="B37" s="54" t="s">
        <v>46</v>
      </c>
      <c r="C37" s="54"/>
      <c r="D37" s="54"/>
      <c r="E37" s="54"/>
      <c r="F37" s="54"/>
      <c r="G37" s="54"/>
      <c r="H37" s="35"/>
    </row>
    <row r="38" spans="1:8" ht="14.25" customHeight="1">
      <c r="A38" s="36"/>
      <c r="B38" s="8"/>
      <c r="C38" s="8"/>
      <c r="D38" s="8"/>
      <c r="E38" s="8"/>
      <c r="F38" s="8"/>
      <c r="G38" s="8"/>
      <c r="H38" s="35"/>
    </row>
    <row r="39" spans="1:8" ht="27.75" customHeight="1">
      <c r="A39" s="36"/>
      <c r="B39" s="54" t="s">
        <v>31</v>
      </c>
      <c r="C39" s="54"/>
      <c r="D39" s="54"/>
      <c r="E39" s="54"/>
      <c r="F39" s="54"/>
      <c r="G39" s="54"/>
      <c r="H39" s="35"/>
    </row>
    <row r="40" spans="1:8" ht="15" customHeight="1">
      <c r="A40" s="36"/>
      <c r="B40" s="8"/>
      <c r="C40" s="8"/>
      <c r="D40" s="8"/>
      <c r="E40" s="8"/>
      <c r="F40" s="8"/>
      <c r="G40" s="8"/>
      <c r="H40" s="35"/>
    </row>
    <row r="41" spans="1:8" ht="25.5" customHeight="1">
      <c r="A41" s="36"/>
      <c r="B41" s="54" t="s">
        <v>37</v>
      </c>
      <c r="C41" s="54"/>
      <c r="D41" s="54"/>
      <c r="E41" s="54"/>
      <c r="F41" s="54"/>
      <c r="G41" s="54"/>
      <c r="H41" s="35"/>
    </row>
    <row r="42" spans="1:8" ht="16.5" customHeight="1">
      <c r="A42" s="36"/>
      <c r="B42" s="8"/>
      <c r="C42" s="8"/>
      <c r="D42" s="8"/>
      <c r="E42" s="8"/>
      <c r="F42" s="8"/>
      <c r="G42" s="8"/>
      <c r="H42" s="35"/>
    </row>
    <row r="43" spans="1:8" ht="25.5" customHeight="1">
      <c r="A43" s="36"/>
      <c r="B43" s="54" t="s">
        <v>45</v>
      </c>
      <c r="C43" s="54"/>
      <c r="D43" s="54"/>
      <c r="E43" s="54"/>
      <c r="F43" s="54"/>
      <c r="G43" s="54"/>
      <c r="H43" s="35"/>
    </row>
    <row r="44" spans="1:8" ht="16.5" customHeight="1">
      <c r="A44" s="36"/>
      <c r="B44" s="8"/>
      <c r="C44" s="8"/>
      <c r="D44" s="8"/>
      <c r="E44" s="8"/>
      <c r="F44" s="8"/>
      <c r="G44" s="8"/>
      <c r="H44" s="35"/>
    </row>
    <row r="45" spans="1:8" ht="49.5" customHeight="1">
      <c r="A45" s="36"/>
      <c r="B45" s="54" t="s">
        <v>47</v>
      </c>
      <c r="C45" s="54"/>
      <c r="D45" s="54"/>
      <c r="E45" s="54"/>
      <c r="F45" s="54"/>
      <c r="G45" s="54"/>
      <c r="H45" s="35"/>
    </row>
    <row r="46" spans="1:8" ht="15" customHeight="1">
      <c r="A46" s="36"/>
      <c r="B46" s="8"/>
      <c r="C46" s="7"/>
      <c r="D46" s="7"/>
      <c r="E46" s="7"/>
      <c r="F46" s="7"/>
      <c r="G46" s="7"/>
      <c r="H46" s="35"/>
    </row>
    <row r="47" spans="1:8" ht="24.75" customHeight="1">
      <c r="A47" s="36"/>
      <c r="B47" s="54" t="s">
        <v>39</v>
      </c>
      <c r="C47" s="63"/>
      <c r="D47" s="63"/>
      <c r="E47" s="63"/>
      <c r="F47" s="63"/>
      <c r="G47" s="63"/>
      <c r="H47" s="35"/>
    </row>
    <row r="48" spans="1:8" ht="15" customHeight="1">
      <c r="A48" s="36"/>
      <c r="B48" s="8"/>
      <c r="C48" s="7"/>
      <c r="D48" s="7"/>
      <c r="E48" s="7"/>
      <c r="F48" s="7"/>
      <c r="G48" s="7"/>
      <c r="H48" s="35"/>
    </row>
    <row r="49" spans="1:8" ht="41.25" customHeight="1">
      <c r="A49" s="36"/>
      <c r="B49" s="54" t="s">
        <v>36</v>
      </c>
      <c r="C49" s="54"/>
      <c r="D49" s="54"/>
      <c r="E49" s="54"/>
      <c r="F49" s="54"/>
      <c r="G49" s="54"/>
      <c r="H49" s="35"/>
    </row>
    <row r="50" spans="1:8" ht="13.5" thickBot="1">
      <c r="A50" s="38"/>
      <c r="B50" s="39"/>
      <c r="C50" s="39"/>
      <c r="D50" s="39"/>
      <c r="E50" s="39"/>
      <c r="F50" s="39"/>
      <c r="G50" s="39"/>
      <c r="H50" s="40"/>
    </row>
    <row r="51" spans="1:8" ht="13.5" thickTop="1">
      <c r="A51" s="43"/>
      <c r="B51" s="43"/>
      <c r="C51" s="43"/>
      <c r="D51" s="43"/>
      <c r="E51" s="43"/>
      <c r="F51" s="43"/>
      <c r="G51" s="43"/>
      <c r="H51" s="43"/>
    </row>
    <row r="52" spans="1:8" ht="12.75">
      <c r="A52" s="43"/>
      <c r="B52" s="43"/>
      <c r="C52" s="43"/>
      <c r="D52" s="43"/>
      <c r="E52" s="43"/>
      <c r="F52" s="43"/>
      <c r="G52" s="43"/>
      <c r="H52" s="43"/>
    </row>
  </sheetData>
  <mergeCells count="17">
    <mergeCell ref="B45:G45"/>
    <mergeCell ref="B49:G49"/>
    <mergeCell ref="B33:G33"/>
    <mergeCell ref="B37:G37"/>
    <mergeCell ref="B39:G39"/>
    <mergeCell ref="B41:G41"/>
    <mergeCell ref="B47:G47"/>
    <mergeCell ref="B1:D1"/>
    <mergeCell ref="B35:G35"/>
    <mergeCell ref="B19:C19"/>
    <mergeCell ref="C20:F20"/>
    <mergeCell ref="C27:E27"/>
    <mergeCell ref="B31:G31"/>
    <mergeCell ref="E4:G4"/>
    <mergeCell ref="B2:C4"/>
    <mergeCell ref="E2:G2"/>
    <mergeCell ref="B43:G43"/>
  </mergeCell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NUWC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Derek R. Leek</dc:creator>
  <cp:keywords/>
  <dc:description/>
  <cp:lastModifiedBy>Preferred Customer</cp:lastModifiedBy>
  <dcterms:created xsi:type="dcterms:W3CDTF">2006-12-15T21:23:32Z</dcterms:created>
  <dcterms:modified xsi:type="dcterms:W3CDTF">2007-10-29T06:25:30Z</dcterms:modified>
  <cp:category/>
  <cp:version/>
  <cp:contentType/>
  <cp:contentStatus/>
</cp:coreProperties>
</file>